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ug Boucher\Documents\+Transitional period files - Feb 2016\Data\Ag-Forest-Climate data\Montgomery County and MD ag-forest-climate data\"/>
    </mc:Choice>
  </mc:AlternateContent>
  <xr:revisionPtr revIDLastSave="0" documentId="13_ncr:1_{F903B5D3-98AD-4130-BC80-1CB26216DC9D}" xr6:coauthVersionLast="45" xr6:coauthVersionMax="45" xr10:uidLastSave="{00000000-0000-0000-0000-000000000000}"/>
  <bookViews>
    <workbookView xWindow="-98" yWindow="-98" windowWidth="19396" windowHeight="10395" xr2:uid="{0DE8B928-6539-48FE-9D02-C24F8F14C52F}"/>
  </bookViews>
  <sheets>
    <sheet name="Data" sheetId="1" r:id="rId1"/>
    <sheet name="Via dat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  <c r="C56" i="1"/>
  <c r="C65" i="1"/>
  <c r="B70" i="1" s="1"/>
  <c r="C20" i="2"/>
  <c r="E25" i="1"/>
  <c r="E26" i="1"/>
  <c r="E24" i="1"/>
  <c r="C27" i="1" l="1"/>
  <c r="C28" i="1" l="1"/>
  <c r="E27" i="1"/>
  <c r="E28" i="1" l="1"/>
  <c r="E29" i="1"/>
  <c r="B69" i="1"/>
  <c r="B92" i="1"/>
</calcChain>
</file>

<file path=xl/sharedStrings.xml><?xml version="1.0" encoding="utf-8"?>
<sst xmlns="http://schemas.openxmlformats.org/spreadsheetml/2006/main" count="73" uniqueCount="69">
  <si>
    <t xml:space="preserve">  Using data for Montgomery County, MD</t>
  </si>
  <si>
    <t>Solar</t>
  </si>
  <si>
    <t>Fact Sheet: ZTA 20-01, Community Solar in the Agricultural Reserve</t>
  </si>
  <si>
    <t>United States Environmental Protection Agency. 2020</t>
  </si>
  <si>
    <t>GHG reduction  (tCO2)</t>
  </si>
  <si>
    <t>Area  (acres)</t>
  </si>
  <si>
    <t>Reforestation</t>
  </si>
  <si>
    <t>Data sources:</t>
  </si>
  <si>
    <t>Winrock International, The Nature Conservancy, and The Sampson Group. Report to: US DOE-NETL under Cooperative Agreement DE-FC26-01NT41151.</t>
  </si>
  <si>
    <t xml:space="preserve">Walker, S.M., S. Grimland, J. Winsten, J., and S. Brown. 2007. </t>
  </si>
  <si>
    <r>
      <t xml:space="preserve">"Part 3A. Opportunities for Improving Carbon Storage through Afforestation of Agricultural Lands." In: </t>
    </r>
    <r>
      <rPr>
        <i/>
        <sz val="11"/>
        <color theme="1"/>
        <rFont val="Calibri"/>
        <family val="2"/>
        <scheme val="minor"/>
      </rPr>
      <t>Terrestrial Carbon Sequestration in the Northeast: Quantities and Costs.</t>
    </r>
    <r>
      <rPr>
        <sz val="11"/>
        <color theme="1"/>
        <rFont val="Calibri"/>
        <family val="2"/>
        <scheme val="minor"/>
      </rPr>
      <t xml:space="preserve"> </t>
    </r>
  </si>
  <si>
    <t xml:space="preserve">https://advances.sciencemag.org/content/4/11/eaat1869 </t>
  </si>
  <si>
    <t xml:space="preserve">https://www.winrock.org/wp-content/uploads/2016/03/Opportunities_for_improving_carbon_storage_through_afforestation_of_agricultural_lands.pdf </t>
  </si>
  <si>
    <r>
      <t xml:space="preserve">Natural climate solutions for the United States. </t>
    </r>
    <r>
      <rPr>
        <i/>
        <sz val="11"/>
        <color theme="1"/>
        <rFont val="Calibri"/>
        <family val="2"/>
        <scheme val="minor"/>
      </rPr>
      <t>Science Advances</t>
    </r>
    <r>
      <rPr>
        <sz val="11"/>
        <color theme="1"/>
        <rFont val="Calibri"/>
        <family val="2"/>
        <scheme val="minor"/>
      </rPr>
      <t xml:space="preserve"> 4 (11): eaat1869</t>
    </r>
  </si>
  <si>
    <t xml:space="preserve">Fargione, Joseph et al. 2018. </t>
  </si>
  <si>
    <t>Greenhouse Gas Equivalencies Calculator.</t>
  </si>
  <si>
    <t>Montgomery County Council. February 2020.</t>
  </si>
  <si>
    <t xml:space="preserve">https://www.epa.gov/energy/greenhouse-gas-equivalencies-calculator </t>
  </si>
  <si>
    <t>Regenerative agriculture</t>
  </si>
  <si>
    <t>Data source:</t>
  </si>
  <si>
    <t xml:space="preserve">http://www.climatewebinars.net/webinars/sequestering-carbon-in-agricultural-soils-what-works/  </t>
  </si>
  <si>
    <r>
      <rPr>
        <i/>
        <sz val="11"/>
        <color theme="1"/>
        <rFont val="Calibri"/>
        <family val="2"/>
        <scheme val="minor"/>
      </rPr>
      <t>Sequestering carbon in agricultural soils: what works?</t>
    </r>
    <r>
      <rPr>
        <sz val="11"/>
        <color theme="1"/>
        <rFont val="Calibri"/>
        <family val="2"/>
        <scheme val="minor"/>
      </rPr>
      <t xml:space="preserve"> University of Maryland webinar.</t>
    </r>
  </si>
  <si>
    <t xml:space="preserve">Via, Sara. 2019.      </t>
  </si>
  <si>
    <t>GHG reduction per acre (tCO2/acre-year)</t>
  </si>
  <si>
    <t xml:space="preserve">  Units are: </t>
  </si>
  <si>
    <t>Mean:</t>
  </si>
  <si>
    <t>Bartlett</t>
  </si>
  <si>
    <t>Bristol</t>
  </si>
  <si>
    <t>Bristol, Lee - Global Solace: letter to Bob Cissel, 26 August 2020</t>
  </si>
  <si>
    <t>Cowls</t>
  </si>
  <si>
    <t>WD Cowls and Company - data online on Google Drive site</t>
  </si>
  <si>
    <t>Ratios of Means</t>
  </si>
  <si>
    <t>Solar to Reforestation:</t>
  </si>
  <si>
    <t>Solar to Regenerative Agriculture</t>
  </si>
  <si>
    <t>Bartlett, Alfred - based on …...</t>
  </si>
  <si>
    <t>Standard deviation</t>
  </si>
  <si>
    <t>Means:</t>
  </si>
  <si>
    <t>Data source for emissions factor:</t>
  </si>
  <si>
    <t>Data sources: Solar energy/acre</t>
  </si>
  <si>
    <t>GHG reduction per acre (tCO2/acre)</t>
  </si>
  <si>
    <t>Source</t>
  </si>
  <si>
    <t xml:space="preserve"> County Council</t>
  </si>
  <si>
    <r>
      <t xml:space="preserve">   Note that estimates here include both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and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0, unlike solar and reforestation which are for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only </t>
    </r>
  </si>
  <si>
    <t>Category</t>
  </si>
  <si>
    <t>Practice</t>
  </si>
  <si>
    <t>Estimated GHG reduction (tCO2/acre-yr)</t>
  </si>
  <si>
    <t>No-till</t>
  </si>
  <si>
    <t>Reduced tillage</t>
  </si>
  <si>
    <t>N fertilizer mgmt</t>
  </si>
  <si>
    <t>Conservation crop rotation</t>
  </si>
  <si>
    <t>Cover crops</t>
  </si>
  <si>
    <t>Regenerative Agriculture  - data from Via 2019</t>
  </si>
  <si>
    <t>Strips of herbaceous vegetation</t>
  </si>
  <si>
    <t xml:space="preserve">   Only agricultural -- i.e. non-reforestation --- practices are included here</t>
  </si>
  <si>
    <t>Additional practices with significant or medium research support</t>
  </si>
  <si>
    <t xml:space="preserve">  (includes all but reduced-tillage)</t>
  </si>
  <si>
    <t>Sum of all compatible practices</t>
  </si>
  <si>
    <t>Via - farm woodlot</t>
  </si>
  <si>
    <t>Via - Windbreak/shelterbelt</t>
  </si>
  <si>
    <t>Via - Riparian forest buffer</t>
  </si>
  <si>
    <t>Walker et al.</t>
  </si>
  <si>
    <t>Fargione et al.</t>
  </si>
  <si>
    <t>Solar energy and alternatives - annual per-acre reduction of GHG emissions</t>
  </si>
  <si>
    <r>
      <t>tCO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equivalent</t>
    </r>
    <r>
      <rPr>
        <vertAlign val="subscript"/>
        <sz val="9"/>
        <color theme="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>acre-year</t>
    </r>
  </si>
  <si>
    <r>
      <t>GHG reduction per acre (tCO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 xml:space="preserve"> eq/acre-year)</t>
    </r>
  </si>
  <si>
    <t xml:space="preserve">   The sum of all compitable practices is used as the estimate, though all are rarely used together</t>
  </si>
  <si>
    <t>Practices already in use in Maryland</t>
  </si>
  <si>
    <t>Forage planting in crop rotations</t>
  </si>
  <si>
    <t>Sum of 6  agricultural practices (see other worksheet)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</si>
</sst>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 applyBorder="1" applyAlignment="1"/>
    <xf numFmtId="0" fontId="6" fillId="0" borderId="0" xfId="3"/>
    <xf numFmtId="0" fontId="0" fillId="0" borderId="0" xfId="0" applyFont="1" applyBorder="1" applyAlignment="1"/>
    <xf numFmtId="166" fontId="0" fillId="0" borderId="0" xfId="2" applyNumberFormat="1" applyFont="1"/>
    <xf numFmtId="0" fontId="0" fillId="0" borderId="0" xfId="0" applyAlignment="1">
      <alignment horizontal="right"/>
    </xf>
    <xf numFmtId="0" fontId="0" fillId="0" borderId="0" xfId="0" applyFont="1"/>
    <xf numFmtId="164" fontId="0" fillId="0" borderId="0" xfId="1" applyNumberFormat="1" applyFont="1" applyBorder="1"/>
    <xf numFmtId="164" fontId="0" fillId="0" borderId="1" xfId="1" applyNumberFormat="1" applyFont="1" applyBorder="1"/>
    <xf numFmtId="167" fontId="4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43" fontId="0" fillId="0" borderId="0" xfId="0" applyNumberFormat="1"/>
    <xf numFmtId="43" fontId="0" fillId="0" borderId="2" xfId="0" applyNumberFormat="1" applyBorder="1"/>
    <xf numFmtId="167" fontId="2" fillId="0" borderId="0" xfId="1" applyNumberFormat="1" applyFont="1"/>
    <xf numFmtId="2" fontId="0" fillId="0" borderId="0" xfId="0" applyNumberFormat="1"/>
    <xf numFmtId="2" fontId="2" fillId="0" borderId="0" xfId="0" applyNumberFormat="1" applyFont="1"/>
    <xf numFmtId="0" fontId="0" fillId="0" borderId="2" xfId="0" applyBorder="1"/>
    <xf numFmtId="167" fontId="0" fillId="0" borderId="0" xfId="0" applyNumberFormat="1"/>
    <xf numFmtId="165" fontId="0" fillId="0" borderId="0" xfId="0" applyNumberFormat="1" applyFont="1" applyBorder="1"/>
    <xf numFmtId="0" fontId="5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Climate benefit - solar energy,</a:t>
            </a:r>
            <a:r>
              <a:rPr lang="en-US" sz="1400" baseline="0"/>
              <a:t> </a:t>
            </a:r>
            <a:r>
              <a:rPr lang="en-US" sz="1400"/>
              <a:t>reforestation</a:t>
            </a:r>
            <a:r>
              <a:rPr lang="en-US" sz="1400" baseline="0"/>
              <a:t> and </a:t>
            </a:r>
            <a:r>
              <a:rPr lang="en-US" sz="1400"/>
              <a:t>regenerative agriculture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[1]Data!$B$3</c:f>
              <c:strCache>
                <c:ptCount val="1"/>
                <c:pt idx="0">
                  <c:v>tCO2/acre-year</c:v>
                </c:pt>
              </c:strCache>
            </c:strRef>
          </c:tx>
          <c:spPr>
            <a:solidFill>
              <a:srgbClr val="92D05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cat>
            <c:strRef>
              <c:f>([1]Data!$A$5,[1]Data!$A$19,[1]Data!$A$33)</c:f>
              <c:strCache>
                <c:ptCount val="3"/>
                <c:pt idx="0">
                  <c:v>Solar</c:v>
                </c:pt>
                <c:pt idx="1">
                  <c:v>Reforestation</c:v>
                </c:pt>
                <c:pt idx="2">
                  <c:v>Regenerative agriculture</c:v>
                </c:pt>
              </c:strCache>
            </c:strRef>
          </c:cat>
          <c:val>
            <c:numRef>
              <c:f>(Data!$E$28,Data!$C$56,Data!$C$65)</c:f>
              <c:numCache>
                <c:formatCode>0.00</c:formatCode>
                <c:ptCount val="3"/>
                <c:pt idx="0" formatCode="_(* #,##0.0_);_(* \(#,##0.0\);_(* &quot;-&quot;??_);_(@_)">
                  <c:v>196.58861111111111</c:v>
                </c:pt>
                <c:pt idx="1">
                  <c:v>2.484</c:v>
                </c:pt>
                <c:pt idx="2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F-446F-BAA4-25DD89DB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07758368"/>
        <c:axId val="507757712"/>
      </c:barChart>
      <c:catAx>
        <c:axId val="5077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57712"/>
        <c:crosses val="autoZero"/>
        <c:auto val="1"/>
        <c:lblAlgn val="ctr"/>
        <c:lblOffset val="100"/>
        <c:noMultiLvlLbl val="0"/>
      </c:catAx>
      <c:valAx>
        <c:axId val="507757712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r</a:t>
                </a:r>
                <a:r>
                  <a:rPr lang="en-US"/>
                  <a:t>educed emissions per acre per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5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0</xdr:rowOff>
    </xdr:from>
    <xdr:to>
      <xdr:col>9</xdr:col>
      <xdr:colOff>645321</xdr:colOff>
      <xdr:row>92</xdr:row>
      <xdr:rowOff>30957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61BEE5-2894-4F81-81C2-C8783FD9A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Solar-reforestation-regenerative%20ag%20-%20per-acre%20reduction%20of%20CO2%20emissions,%20Montgomery%20Cty,%20MD.xlsx?02FF5C7A" TargetMode="External"/><Relationship Id="rId1" Type="http://schemas.openxmlformats.org/officeDocument/2006/relationships/externalLinkPath" Target="file:///\\02FF5C7A\Solar-reforestation-regenerative%20ag%20-%20per-acre%20reduction%20of%20CO2%20emissions,%20Montgomery%20Cty,%20M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3">
          <cell r="B3" t="str">
            <v>tCO2/acre-year</v>
          </cell>
        </row>
        <row r="5">
          <cell r="A5" t="str">
            <v>Solar</v>
          </cell>
        </row>
        <row r="17">
          <cell r="C17">
            <v>241.35222222222222</v>
          </cell>
        </row>
        <row r="19">
          <cell r="A19" t="str">
            <v>Reforestation</v>
          </cell>
        </row>
        <row r="31">
          <cell r="C31">
            <v>3</v>
          </cell>
        </row>
        <row r="33">
          <cell r="A33" t="str">
            <v>Regenerative agriculture</v>
          </cell>
        </row>
        <row r="40">
          <cell r="C40">
            <v>1.75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.gov/energy/greenhouse-gas-equivalencies-calculator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winrock.org/wp-content/uploads/2016/03/Opportunities_for_improving_carbon_storage_through_afforestation_of_agricultural_lands.pdf" TargetMode="External"/><Relationship Id="rId1" Type="http://schemas.openxmlformats.org/officeDocument/2006/relationships/hyperlink" Target="https://advances.sciencemag.org/content/4/11/eaat186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limatewebinars.net/webinars/sequestering-carbon-in-agricultural-soils-what-works/" TargetMode="External"/><Relationship Id="rId4" Type="http://schemas.openxmlformats.org/officeDocument/2006/relationships/hyperlink" Target="http://www.climatewebinars.net/webinars/sequestering-carbon-in-agricultural-soils-what-wor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10E0-6A91-44BF-BB4C-3FCD9CF1EDDD}">
  <dimension ref="A1:I93"/>
  <sheetViews>
    <sheetView tabSelected="1" topLeftCell="A45" zoomScaleNormal="100" workbookViewId="0">
      <selection activeCell="D46" sqref="D46"/>
    </sheetView>
  </sheetViews>
  <sheetFormatPr defaultRowHeight="14.25" x14ac:dyDescent="0.45"/>
  <cols>
    <col min="1" max="1" width="28.06640625" customWidth="1"/>
    <col min="2" max="2" width="20.265625" customWidth="1"/>
    <col min="3" max="3" width="11.86328125" bestFit="1" customWidth="1"/>
  </cols>
  <sheetData>
    <row r="1" spans="1:2" x14ac:dyDescent="0.45">
      <c r="A1" s="3" t="s">
        <v>62</v>
      </c>
    </row>
    <row r="2" spans="1:2" x14ac:dyDescent="0.45">
      <c r="A2" t="s">
        <v>0</v>
      </c>
    </row>
    <row r="3" spans="1:2" x14ac:dyDescent="0.45">
      <c r="A3" t="s">
        <v>24</v>
      </c>
      <c r="B3" t="s">
        <v>63</v>
      </c>
    </row>
    <row r="5" spans="1:2" x14ac:dyDescent="0.45">
      <c r="A5" s="5" t="s">
        <v>1</v>
      </c>
    </row>
    <row r="7" spans="1:2" x14ac:dyDescent="0.45">
      <c r="A7" t="s">
        <v>38</v>
      </c>
      <c r="B7" t="s">
        <v>16</v>
      </c>
    </row>
    <row r="8" spans="1:2" x14ac:dyDescent="0.45">
      <c r="B8" s="1" t="s">
        <v>2</v>
      </c>
    </row>
    <row r="9" spans="1:2" x14ac:dyDescent="0.45">
      <c r="B9" s="1"/>
    </row>
    <row r="10" spans="1:2" x14ac:dyDescent="0.45">
      <c r="B10" s="10" t="s">
        <v>34</v>
      </c>
    </row>
    <row r="11" spans="1:2" x14ac:dyDescent="0.45">
      <c r="B11" s="1"/>
    </row>
    <row r="12" spans="1:2" x14ac:dyDescent="0.45">
      <c r="B12" s="10" t="s">
        <v>28</v>
      </c>
    </row>
    <row r="13" spans="1:2" x14ac:dyDescent="0.45">
      <c r="B13" s="1"/>
    </row>
    <row r="14" spans="1:2" x14ac:dyDescent="0.45">
      <c r="B14" t="s">
        <v>30</v>
      </c>
    </row>
    <row r="16" spans="1:2" x14ac:dyDescent="0.45">
      <c r="A16" t="s">
        <v>37</v>
      </c>
      <c r="B16" t="s">
        <v>3</v>
      </c>
    </row>
    <row r="17" spans="1:9" x14ac:dyDescent="0.45">
      <c r="B17" s="1" t="s">
        <v>15</v>
      </c>
    </row>
    <row r="18" spans="1:9" x14ac:dyDescent="0.45">
      <c r="B18" s="6" t="s">
        <v>17</v>
      </c>
    </row>
    <row r="20" spans="1:9" ht="14.65" thickBot="1" x14ac:dyDescent="0.5">
      <c r="C20" s="25" t="s">
        <v>5</v>
      </c>
    </row>
    <row r="21" spans="1:9" x14ac:dyDescent="0.45">
      <c r="C21">
        <v>1800</v>
      </c>
    </row>
    <row r="22" spans="1:9" x14ac:dyDescent="0.45">
      <c r="B22" s="9"/>
    </row>
    <row r="23" spans="1:9" ht="14.65" thickBot="1" x14ac:dyDescent="0.5">
      <c r="C23" s="26" t="s">
        <v>4</v>
      </c>
      <c r="D23" s="26"/>
      <c r="E23" s="26" t="s">
        <v>39</v>
      </c>
      <c r="F23" s="26"/>
      <c r="G23" s="26"/>
      <c r="H23" s="26"/>
      <c r="I23" s="26" t="s">
        <v>40</v>
      </c>
    </row>
    <row r="24" spans="1:9" x14ac:dyDescent="0.45">
      <c r="C24" s="2">
        <v>434434</v>
      </c>
      <c r="E24" s="16">
        <f>C24/C$21</f>
        <v>241.35222222222222</v>
      </c>
      <c r="I24" t="s">
        <v>41</v>
      </c>
    </row>
    <row r="25" spans="1:9" x14ac:dyDescent="0.45">
      <c r="C25" s="2">
        <v>334458</v>
      </c>
      <c r="E25" s="16">
        <f t="shared" ref="E25:E27" si="0">C25/C$21</f>
        <v>185.81</v>
      </c>
      <c r="I25" t="s">
        <v>26</v>
      </c>
    </row>
    <row r="26" spans="1:9" x14ac:dyDescent="0.45">
      <c r="C26" s="11">
        <v>275746</v>
      </c>
      <c r="E26" s="16">
        <f t="shared" si="0"/>
        <v>153.19222222222223</v>
      </c>
      <c r="I26" t="s">
        <v>27</v>
      </c>
    </row>
    <row r="27" spans="1:9" ht="14.65" thickBot="1" x14ac:dyDescent="0.5">
      <c r="C27" s="12">
        <f>206*1800</f>
        <v>370800</v>
      </c>
      <c r="E27" s="17">
        <f t="shared" si="0"/>
        <v>206</v>
      </c>
      <c r="I27" t="s">
        <v>29</v>
      </c>
    </row>
    <row r="28" spans="1:9" x14ac:dyDescent="0.45">
      <c r="B28" s="9" t="s">
        <v>36</v>
      </c>
      <c r="C28" s="2">
        <f>AVERAGE(C24:C27)</f>
        <v>353859.5</v>
      </c>
      <c r="E28" s="18">
        <f>AVERAGE(E24:E27)</f>
        <v>196.58861111111111</v>
      </c>
    </row>
    <row r="29" spans="1:9" x14ac:dyDescent="0.45">
      <c r="C29" s="2"/>
      <c r="D29" s="9" t="s">
        <v>35</v>
      </c>
      <c r="E29" s="22">
        <f>_xlfn.STDEV.S(E24:E27)</f>
        <v>36.931378467842023</v>
      </c>
    </row>
    <row r="30" spans="1:9" x14ac:dyDescent="0.45">
      <c r="A30" s="4"/>
      <c r="B30" s="4"/>
      <c r="C30" s="13"/>
    </row>
    <row r="32" spans="1:9" x14ac:dyDescent="0.45">
      <c r="A32" s="5" t="s">
        <v>6</v>
      </c>
    </row>
    <row r="34" spans="1:2" x14ac:dyDescent="0.45">
      <c r="A34" t="s">
        <v>7</v>
      </c>
      <c r="B34" t="s">
        <v>9</v>
      </c>
    </row>
    <row r="35" spans="1:2" x14ac:dyDescent="0.45">
      <c r="B35" t="s">
        <v>10</v>
      </c>
    </row>
    <row r="36" spans="1:2" x14ac:dyDescent="0.45">
      <c r="B36" t="s">
        <v>8</v>
      </c>
    </row>
    <row r="37" spans="1:2" x14ac:dyDescent="0.45">
      <c r="B37" s="6" t="s">
        <v>12</v>
      </c>
    </row>
    <row r="39" spans="1:2" x14ac:dyDescent="0.45">
      <c r="B39" t="s">
        <v>14</v>
      </c>
    </row>
    <row r="40" spans="1:2" x14ac:dyDescent="0.45">
      <c r="B40" t="s">
        <v>13</v>
      </c>
    </row>
    <row r="41" spans="1:2" x14ac:dyDescent="0.45">
      <c r="B41" s="6" t="s">
        <v>11</v>
      </c>
    </row>
    <row r="42" spans="1:2" x14ac:dyDescent="0.45">
      <c r="B42" s="6"/>
    </row>
    <row r="43" spans="1:2" x14ac:dyDescent="0.45">
      <c r="B43" t="s">
        <v>22</v>
      </c>
    </row>
    <row r="44" spans="1:2" x14ac:dyDescent="0.45">
      <c r="B44" t="s">
        <v>21</v>
      </c>
    </row>
    <row r="45" spans="1:2" x14ac:dyDescent="0.45">
      <c r="B45" s="6" t="s">
        <v>20</v>
      </c>
    </row>
    <row r="46" spans="1:2" x14ac:dyDescent="0.45">
      <c r="B46" s="6"/>
    </row>
    <row r="47" spans="1:2" x14ac:dyDescent="0.45">
      <c r="B47" s="6"/>
    </row>
    <row r="49" spans="1:5" x14ac:dyDescent="0.45">
      <c r="A49" s="4" t="s">
        <v>23</v>
      </c>
      <c r="B49" s="4"/>
      <c r="C49">
        <v>2.6</v>
      </c>
      <c r="E49" t="s">
        <v>60</v>
      </c>
    </row>
    <row r="50" spans="1:5" x14ac:dyDescent="0.45">
      <c r="A50" s="4"/>
      <c r="B50" s="4"/>
      <c r="C50" s="23">
        <v>3</v>
      </c>
      <c r="E50" t="s">
        <v>61</v>
      </c>
    </row>
    <row r="51" spans="1:5" x14ac:dyDescent="0.45">
      <c r="C51">
        <v>2.2599999999999998</v>
      </c>
      <c r="E51" t="s">
        <v>57</v>
      </c>
    </row>
    <row r="52" spans="1:5" x14ac:dyDescent="0.45">
      <c r="C52">
        <v>2.09</v>
      </c>
      <c r="E52" t="s">
        <v>58</v>
      </c>
    </row>
    <row r="53" spans="1:5" x14ac:dyDescent="0.45">
      <c r="C53">
        <v>2.4700000000000002</v>
      </c>
      <c r="E53" t="s">
        <v>59</v>
      </c>
    </row>
    <row r="56" spans="1:5" x14ac:dyDescent="0.45">
      <c r="B56" s="9" t="s">
        <v>25</v>
      </c>
      <c r="C56" s="20">
        <f>AVERAGE(C49:C53)</f>
        <v>2.484</v>
      </c>
    </row>
    <row r="57" spans="1:5" x14ac:dyDescent="0.45">
      <c r="B57" s="9" t="s">
        <v>35</v>
      </c>
      <c r="C57" s="19">
        <f>_xlfn.STDEV.S(C49:C53)</f>
        <v>0.34832456129305667</v>
      </c>
    </row>
    <row r="58" spans="1:5" x14ac:dyDescent="0.45">
      <c r="A58" s="5" t="s">
        <v>18</v>
      </c>
    </row>
    <row r="60" spans="1:5" x14ac:dyDescent="0.45">
      <c r="A60" t="s">
        <v>19</v>
      </c>
      <c r="B60" t="s">
        <v>22</v>
      </c>
    </row>
    <row r="61" spans="1:5" x14ac:dyDescent="0.45">
      <c r="B61" t="s">
        <v>21</v>
      </c>
    </row>
    <row r="62" spans="1:5" x14ac:dyDescent="0.45">
      <c r="B62" s="6" t="s">
        <v>20</v>
      </c>
    </row>
    <row r="63" spans="1:5" x14ac:dyDescent="0.45">
      <c r="B63" s="6"/>
    </row>
    <row r="64" spans="1:5" ht="15.75" x14ac:dyDescent="0.55000000000000004">
      <c r="A64" s="4" t="s">
        <v>64</v>
      </c>
      <c r="B64" s="4"/>
    </row>
    <row r="65" spans="1:3" x14ac:dyDescent="0.45">
      <c r="B65" s="9" t="s">
        <v>68</v>
      </c>
      <c r="C65" s="20">
        <f>'Via data'!C20</f>
        <v>1.78</v>
      </c>
    </row>
    <row r="67" spans="1:3" x14ac:dyDescent="0.45">
      <c r="A67" s="24" t="s">
        <v>31</v>
      </c>
    </row>
    <row r="68" spans="1:3" x14ac:dyDescent="0.45">
      <c r="A68" s="5"/>
    </row>
    <row r="69" spans="1:3" x14ac:dyDescent="0.45">
      <c r="A69" s="14" t="s">
        <v>32</v>
      </c>
      <c r="B69" s="15">
        <f>E28/C56</f>
        <v>79.141952943281439</v>
      </c>
    </row>
    <row r="70" spans="1:3" x14ac:dyDescent="0.45">
      <c r="A70" s="14" t="s">
        <v>33</v>
      </c>
      <c r="B70" s="15">
        <f>E28/C65</f>
        <v>110.44303995006241</v>
      </c>
    </row>
    <row r="91" spans="1:2" x14ac:dyDescent="0.45">
      <c r="A91" s="3"/>
    </row>
    <row r="92" spans="1:2" x14ac:dyDescent="0.45">
      <c r="A92" s="7"/>
      <c r="B92" s="8" t="e">
        <f>C50/C30</f>
        <v>#DIV/0!</v>
      </c>
    </row>
    <row r="93" spans="1:2" x14ac:dyDescent="0.45">
      <c r="A93" s="7"/>
      <c r="B93" s="8"/>
    </row>
  </sheetData>
  <hyperlinks>
    <hyperlink ref="B41" r:id="rId1" xr:uid="{47771B6A-5AA4-43B1-B92A-784CB149EBD1}"/>
    <hyperlink ref="B37" r:id="rId2" xr:uid="{35740560-CC16-4BFB-867A-A6A391D170E3}"/>
    <hyperlink ref="B18" r:id="rId3" xr:uid="{12F082DA-FEC0-4EDE-BA18-783743756EE8}"/>
    <hyperlink ref="B62" r:id="rId4" xr:uid="{8137FCF6-6B7E-4B98-BB0A-E5E72F4F4B77}"/>
    <hyperlink ref="B45" r:id="rId5" xr:uid="{890B5897-0C57-4E07-B366-64106F123CD5}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50BE-5629-4078-84A7-FB201F213445}">
  <dimension ref="A1:F21"/>
  <sheetViews>
    <sheetView workbookViewId="0">
      <selection sqref="A1:G21"/>
    </sheetView>
  </sheetViews>
  <sheetFormatPr defaultRowHeight="14.25" x14ac:dyDescent="0.45"/>
  <cols>
    <col min="1" max="1" width="17.1328125" customWidth="1"/>
    <col min="2" max="2" width="28.265625" customWidth="1"/>
    <col min="3" max="3" width="10.19921875" bestFit="1" customWidth="1"/>
  </cols>
  <sheetData>
    <row r="1" spans="1:6" x14ac:dyDescent="0.45">
      <c r="A1" t="s">
        <v>51</v>
      </c>
    </row>
    <row r="2" spans="1:6" ht="15.75" x14ac:dyDescent="0.55000000000000004">
      <c r="A2" t="s">
        <v>42</v>
      </c>
    </row>
    <row r="3" spans="1:6" x14ac:dyDescent="0.45">
      <c r="A3" t="s">
        <v>53</v>
      </c>
    </row>
    <row r="4" spans="1:6" x14ac:dyDescent="0.45">
      <c r="A4" t="s">
        <v>65</v>
      </c>
    </row>
    <row r="7" spans="1:6" x14ac:dyDescent="0.45">
      <c r="A7" s="21" t="s">
        <v>43</v>
      </c>
      <c r="B7" s="21" t="s">
        <v>44</v>
      </c>
      <c r="C7" s="21" t="s">
        <v>45</v>
      </c>
      <c r="D7" s="21"/>
      <c r="E7" s="21"/>
      <c r="F7" s="21"/>
    </row>
    <row r="9" spans="1:6" x14ac:dyDescent="0.45">
      <c r="A9" t="s">
        <v>66</v>
      </c>
    </row>
    <row r="10" spans="1:6" x14ac:dyDescent="0.45">
      <c r="B10" t="s">
        <v>46</v>
      </c>
      <c r="C10">
        <v>0.31</v>
      </c>
    </row>
    <row r="11" spans="1:6" x14ac:dyDescent="0.45">
      <c r="B11" t="s">
        <v>47</v>
      </c>
      <c r="C11">
        <v>0.2</v>
      </c>
    </row>
    <row r="12" spans="1:6" x14ac:dyDescent="0.45">
      <c r="B12" t="s">
        <v>48</v>
      </c>
      <c r="C12">
        <v>0.11</v>
      </c>
    </row>
    <row r="13" spans="1:6" x14ac:dyDescent="0.45">
      <c r="B13" t="s">
        <v>49</v>
      </c>
      <c r="C13">
        <v>0.22</v>
      </c>
    </row>
    <row r="14" spans="1:6" x14ac:dyDescent="0.45">
      <c r="B14" t="s">
        <v>50</v>
      </c>
      <c r="C14">
        <v>0.37</v>
      </c>
    </row>
    <row r="16" spans="1:6" x14ac:dyDescent="0.45">
      <c r="A16" t="s">
        <v>54</v>
      </c>
    </row>
    <row r="17" spans="2:3" x14ac:dyDescent="0.45">
      <c r="B17" t="s">
        <v>67</v>
      </c>
      <c r="C17">
        <v>0.22</v>
      </c>
    </row>
    <row r="18" spans="2:3" x14ac:dyDescent="0.45">
      <c r="B18" t="s">
        <v>52</v>
      </c>
      <c r="C18">
        <v>0.55000000000000004</v>
      </c>
    </row>
    <row r="20" spans="2:3" x14ac:dyDescent="0.45">
      <c r="B20" s="3" t="s">
        <v>56</v>
      </c>
      <c r="C20" s="3">
        <f>C10+SUM(C12:C18)</f>
        <v>1.78</v>
      </c>
    </row>
    <row r="21" spans="2:3" x14ac:dyDescent="0.45">
      <c r="B21" t="s">
        <v>55</v>
      </c>
      <c r="C2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Via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Boucher</dc:creator>
  <cp:lastModifiedBy>Doug Boucher</cp:lastModifiedBy>
  <dcterms:created xsi:type="dcterms:W3CDTF">2020-07-07T15:29:56Z</dcterms:created>
  <dcterms:modified xsi:type="dcterms:W3CDTF">2020-08-27T01:26:43Z</dcterms:modified>
</cp:coreProperties>
</file>